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e\Desktop\"/>
    </mc:Choice>
  </mc:AlternateContent>
  <xr:revisionPtr revIDLastSave="0" documentId="13_ncr:1_{A79A55EB-6ED7-417D-8CC1-4C804AD70DF0}" xr6:coauthVersionLast="45" xr6:coauthVersionMax="45" xr10:uidLastSave="{00000000-0000-0000-0000-000000000000}"/>
  <bookViews>
    <workbookView xWindow="-38520" yWindow="-120" windowWidth="38640" windowHeight="21240" xr2:uid="{B2FDBC76-6980-463B-9E2D-5BE80CB5CA75}"/>
  </bookViews>
  <sheets>
    <sheet name="Introduction" sheetId="2" r:id="rId1"/>
    <sheet name="Indicative Income Tabl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5" i="1"/>
  <c r="J41" i="1"/>
  <c r="J40" i="1"/>
  <c r="J39" i="1"/>
  <c r="J38" i="1"/>
  <c r="J37" i="1"/>
  <c r="J36" i="1"/>
  <c r="J35" i="1"/>
  <c r="J34" i="1"/>
  <c r="N34" i="1" s="1"/>
  <c r="J33" i="1"/>
  <c r="N33" i="1" s="1"/>
  <c r="J32" i="1"/>
  <c r="N32" i="1" s="1"/>
  <c r="O32" i="1" s="1"/>
  <c r="J31" i="1"/>
  <c r="N31" i="1" s="1"/>
  <c r="O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4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5" i="1"/>
  <c r="B31" i="1"/>
  <c r="B29" i="1"/>
  <c r="F29" i="1" s="1"/>
  <c r="B26" i="1"/>
  <c r="F26" i="1" s="1"/>
  <c r="B5" i="1" s="1"/>
  <c r="B27" i="1"/>
  <c r="F27" i="1" s="1"/>
  <c r="B6" i="1" s="1"/>
  <c r="B28" i="1"/>
  <c r="F28" i="1" s="1"/>
  <c r="B30" i="1"/>
  <c r="F30" i="1" s="1"/>
  <c r="B32" i="1"/>
  <c r="F32" i="1" s="1"/>
  <c r="B33" i="1"/>
  <c r="B34" i="1"/>
  <c r="F34" i="1" s="1"/>
  <c r="B35" i="1"/>
  <c r="F35" i="1" s="1"/>
  <c r="B36" i="1"/>
  <c r="F36" i="1" s="1"/>
  <c r="B37" i="1"/>
  <c r="F37" i="1" s="1"/>
  <c r="B38" i="1"/>
  <c r="F38" i="1" s="1"/>
  <c r="B39" i="1"/>
  <c r="B40" i="1"/>
  <c r="F40" i="1" s="1"/>
  <c r="B41" i="1"/>
  <c r="B25" i="1"/>
  <c r="F25" i="1" s="1"/>
  <c r="B4" i="1" l="1"/>
  <c r="G25" i="1"/>
  <c r="F31" i="1"/>
  <c r="F41" i="1"/>
  <c r="N39" i="1"/>
  <c r="F39" i="1"/>
  <c r="G39" i="1" s="1"/>
  <c r="N40" i="1"/>
  <c r="F33" i="1"/>
  <c r="B12" i="1" s="1"/>
  <c r="D12" i="1" s="1"/>
  <c r="E12" i="1" s="1"/>
  <c r="N38" i="1"/>
  <c r="O38" i="1" s="1"/>
  <c r="N36" i="1"/>
  <c r="J15" i="1" s="1"/>
  <c r="L15" i="1" s="1"/>
  <c r="M15" i="1" s="1"/>
  <c r="N41" i="1"/>
  <c r="O41" i="1" s="1"/>
  <c r="N35" i="1"/>
  <c r="O35" i="1" s="1"/>
  <c r="N37" i="1"/>
  <c r="O33" i="1"/>
  <c r="J12" i="1"/>
  <c r="L12" i="1" s="1"/>
  <c r="M12" i="1" s="1"/>
  <c r="O36" i="1"/>
  <c r="O40" i="1"/>
  <c r="J19" i="1"/>
  <c r="L19" i="1" s="1"/>
  <c r="M19" i="1" s="1"/>
  <c r="O30" i="1"/>
  <c r="J9" i="1"/>
  <c r="L9" i="1" s="1"/>
  <c r="M9" i="1" s="1"/>
  <c r="O34" i="1"/>
  <c r="J13" i="1"/>
  <c r="L13" i="1" s="1"/>
  <c r="M13" i="1" s="1"/>
  <c r="O39" i="1"/>
  <c r="J18" i="1"/>
  <c r="L18" i="1" s="1"/>
  <c r="M18" i="1" s="1"/>
  <c r="O37" i="1"/>
  <c r="J16" i="1"/>
  <c r="L16" i="1" s="1"/>
  <c r="M16" i="1" s="1"/>
  <c r="O25" i="1"/>
  <c r="J4" i="1"/>
  <c r="L4" i="1" s="1"/>
  <c r="M4" i="1" s="1"/>
  <c r="O28" i="1"/>
  <c r="J7" i="1"/>
  <c r="L7" i="1" s="1"/>
  <c r="M7" i="1" s="1"/>
  <c r="O26" i="1"/>
  <c r="J5" i="1"/>
  <c r="L5" i="1" s="1"/>
  <c r="M5" i="1" s="1"/>
  <c r="O27" i="1"/>
  <c r="J6" i="1"/>
  <c r="L6" i="1" s="1"/>
  <c r="M6" i="1" s="1"/>
  <c r="O29" i="1"/>
  <c r="J8" i="1"/>
  <c r="L8" i="1" s="1"/>
  <c r="M8" i="1" s="1"/>
  <c r="J10" i="1"/>
  <c r="L10" i="1" s="1"/>
  <c r="M10" i="1" s="1"/>
  <c r="J11" i="1"/>
  <c r="L11" i="1" s="1"/>
  <c r="M11" i="1" s="1"/>
  <c r="B20" i="1"/>
  <c r="G41" i="1"/>
  <c r="B10" i="1"/>
  <c r="D10" i="1" s="1"/>
  <c r="E10" i="1" s="1"/>
  <c r="G31" i="1"/>
  <c r="B13" i="1"/>
  <c r="D13" i="1" s="1"/>
  <c r="E13" i="1" s="1"/>
  <c r="G34" i="1"/>
  <c r="B9" i="1"/>
  <c r="D9" i="1" s="1"/>
  <c r="E9" i="1" s="1"/>
  <c r="G30" i="1"/>
  <c r="G29" i="1"/>
  <c r="B8" i="1"/>
  <c r="D8" i="1" s="1"/>
  <c r="E8" i="1" s="1"/>
  <c r="B19" i="1"/>
  <c r="D19" i="1" s="1"/>
  <c r="E19" i="1" s="1"/>
  <c r="G40" i="1"/>
  <c r="B17" i="1"/>
  <c r="D17" i="1" s="1"/>
  <c r="E17" i="1" s="1"/>
  <c r="G38" i="1"/>
  <c r="B16" i="1"/>
  <c r="D16" i="1" s="1"/>
  <c r="E16" i="1" s="1"/>
  <c r="G37" i="1"/>
  <c r="B15" i="1"/>
  <c r="D15" i="1" s="1"/>
  <c r="E15" i="1" s="1"/>
  <c r="G36" i="1"/>
  <c r="B14" i="1"/>
  <c r="G35" i="1"/>
  <c r="B11" i="1"/>
  <c r="D11" i="1" s="1"/>
  <c r="E11" i="1" s="1"/>
  <c r="G32" i="1"/>
  <c r="G28" i="1"/>
  <c r="B7" i="1"/>
  <c r="D7" i="1" s="1"/>
  <c r="E7" i="1" s="1"/>
  <c r="G26" i="1"/>
  <c r="D4" i="1"/>
  <c r="E4" i="1" s="1"/>
  <c r="D14" i="1"/>
  <c r="E14" i="1" s="1"/>
  <c r="D5" i="1"/>
  <c r="E5" i="1" s="1"/>
  <c r="G27" i="1"/>
  <c r="D20" i="1"/>
  <c r="E20" i="1" s="1"/>
  <c r="D6" i="1"/>
  <c r="E6" i="1" s="1"/>
  <c r="G33" i="1" l="1"/>
  <c r="J20" i="1"/>
  <c r="L20" i="1" s="1"/>
  <c r="M20" i="1" s="1"/>
  <c r="J17" i="1"/>
  <c r="L17" i="1" s="1"/>
  <c r="M17" i="1" s="1"/>
  <c r="B18" i="1"/>
  <c r="D18" i="1" s="1"/>
  <c r="E18" i="1" s="1"/>
  <c r="J14" i="1"/>
  <c r="L14" i="1" s="1"/>
  <c r="M14" i="1" s="1"/>
</calcChain>
</file>

<file path=xl/sharedStrings.xml><?xml version="1.0" encoding="utf-8"?>
<sst xmlns="http://schemas.openxmlformats.org/spreadsheetml/2006/main" count="46" uniqueCount="31">
  <si>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>monthly</t>
    </r>
    <r>
      <rPr>
        <sz val="9"/>
        <color theme="1"/>
        <rFont val="Calibri"/>
        <family val="2"/>
        <scheme val="minor"/>
      </rPr>
      <t xml:space="preserve"> income for national contract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Apr-20</t>
    </r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</si>
  <si>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>monthly</t>
    </r>
    <r>
      <rPr>
        <sz val="9"/>
        <color theme="1"/>
        <rFont val="Calibri"/>
        <family val="2"/>
        <scheme val="minor"/>
      </rPr>
      <t xml:space="preserve"> income for national contract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Oct-20</t>
    </r>
  </si>
  <si>
    <t>Apr-20 to Sep-20</t>
  </si>
  <si>
    <t>Oct-20 to Mar-21</t>
  </si>
  <si>
    <t>Items per month</t>
  </si>
  <si>
    <t>Total income from fees and allowances pcm</t>
  </si>
  <si>
    <t>Estimated average     buying profit</t>
  </si>
  <si>
    <t>Indicative total income pcm</t>
  </si>
  <si>
    <t>£ per item</t>
  </si>
  <si>
    <t>SAF</t>
  </si>
  <si>
    <t>Establishment Payment</t>
  </si>
  <si>
    <t>Special fees and allowances</t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</si>
  <si>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 xml:space="preserve">monthly </t>
    </r>
    <r>
      <rPr>
        <sz val="9"/>
        <color theme="1"/>
        <rFont val="Calibri"/>
        <family val="2"/>
        <scheme val="minor"/>
      </rPr>
      <t>income from fees and allowances for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Apr-20</t>
    </r>
  </si>
  <si>
    <t>Transitional payment</t>
  </si>
  <si>
    <r>
      <rPr>
        <sz val="9"/>
        <color theme="1"/>
        <rFont val="Calibri"/>
        <family val="2"/>
        <scheme val="minor"/>
      </rPr>
      <t xml:space="preserve">Indicative </t>
    </r>
    <r>
      <rPr>
        <b/>
        <sz val="9"/>
        <color theme="1"/>
        <rFont val="Calibri"/>
        <family val="2"/>
        <scheme val="minor"/>
      </rPr>
      <t xml:space="preserve">monthly </t>
    </r>
    <r>
      <rPr>
        <sz val="9"/>
        <color theme="1"/>
        <rFont val="Calibri"/>
        <family val="2"/>
        <scheme val="minor"/>
      </rPr>
      <t>income from fees and allowances for Essential Services by item band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from dispensing month</t>
    </r>
    <r>
      <rPr>
        <b/>
        <sz val="9"/>
        <color theme="1"/>
        <rFont val="Calibri"/>
        <family val="2"/>
        <scheme val="minor"/>
      </rPr>
      <t xml:space="preserve"> Oct-20</t>
    </r>
  </si>
  <si>
    <t>Community Pharmacy Contractual Framework: Indicative Income Tables</t>
  </si>
  <si>
    <t>IMPORTANT CAVEATS</t>
  </si>
  <si>
    <t>These figures are illustrative only</t>
  </si>
  <si>
    <t>Pharmacy Access Scheme (PhAS) payments are not factored into these tables. Information on PhAS and a list of eligible pharmacies is available at</t>
  </si>
  <si>
    <t>psnc.org.uk/phas</t>
  </si>
  <si>
    <t xml:space="preserve">Estimated average buying profit is derived from the total agreed margin divided by the forecasted items, and is intended only as a guide. </t>
  </si>
  <si>
    <t>Last updated April 2020</t>
  </si>
  <si>
    <t>the related service fees.</t>
  </si>
  <si>
    <t>Transitional Payment values for 2020/21 have been factored in as printed in the latest edition of the Drug Tariff at time of production (currently</t>
  </si>
  <si>
    <t>April 2020). Actual values for Transitional Payments may reduce throughout the year if new services come on stream and funding is allocated to</t>
  </si>
  <si>
    <t xml:space="preserve">Special fees and allowances have been distributed in proportion to monthly items for illustrative purposes only. In practice, individual pharmacy </t>
  </si>
  <si>
    <t>income will vary according to the mix of products dispensed.</t>
  </si>
  <si>
    <t>Details of Pharmacy Quality Scheme payments in 2020/21 are not yet finalised, and PQS payments are not included in the Indicative Income Tables.</t>
  </si>
  <si>
    <t>No estimate of Serious Shortage Protocol fees which may be earned by contractors is included in the Indicative Income Tables.</t>
  </si>
  <si>
    <t>Details of MUR and NMS payments are still under discussion for 2020/21, and these payments are not included in the Indicative Income Tables.</t>
  </si>
  <si>
    <t>The Indicative Income Tables are not intended to cover locally agreed contracts (i.e. Local Pharmaceutical Services contracts).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</si>
</sst>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&quot;£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2" fillId="2" borderId="0" xfId="0" applyNumberFormat="1" applyFont="1" applyFill="1"/>
    <xf numFmtId="0" fontId="0" fillId="2" borderId="0" xfId="0" applyFill="1"/>
    <xf numFmtId="0" fontId="5" fillId="3" borderId="0" xfId="0" applyFont="1" applyFill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5" fillId="3" borderId="0" xfId="0" applyFont="1" applyFill="1" applyAlignment="1">
      <alignment horizontal="left" wrapText="1"/>
    </xf>
    <xf numFmtId="164" fontId="5" fillId="4" borderId="0" xfId="1" applyNumberFormat="1" applyFont="1" applyFill="1" applyAlignment="1">
      <alignment horizontal="right"/>
    </xf>
    <xf numFmtId="166" fontId="5" fillId="4" borderId="0" xfId="0" applyNumberFormat="1" applyFont="1" applyFill="1"/>
    <xf numFmtId="166" fontId="5" fillId="2" borderId="2" xfId="0" applyNumberFormat="1" applyFont="1" applyFill="1" applyBorder="1"/>
    <xf numFmtId="165" fontId="5" fillId="2" borderId="2" xfId="2" applyNumberFormat="1" applyFont="1" applyFill="1" applyBorder="1"/>
    <xf numFmtId="166" fontId="5" fillId="2" borderId="3" xfId="0" applyNumberFormat="1" applyFont="1" applyFill="1" applyBorder="1"/>
    <xf numFmtId="165" fontId="5" fillId="2" borderId="3" xfId="2" applyNumberFormat="1" applyFont="1" applyFill="1" applyBorder="1"/>
    <xf numFmtId="166" fontId="5" fillId="2" borderId="4" xfId="0" applyNumberFormat="1" applyFont="1" applyFill="1" applyBorder="1"/>
    <xf numFmtId="165" fontId="5" fillId="2" borderId="4" xfId="2" applyNumberFormat="1" applyFont="1" applyFill="1" applyBorder="1"/>
    <xf numFmtId="166" fontId="0" fillId="2" borderId="4" xfId="0" applyNumberFormat="1" applyFill="1" applyBorder="1"/>
    <xf numFmtId="166" fontId="0" fillId="2" borderId="2" xfId="0" applyNumberFormat="1" applyFill="1" applyBorder="1"/>
    <xf numFmtId="166" fontId="0" fillId="2" borderId="3" xfId="0" applyNumberFormat="1" applyFill="1" applyBorder="1"/>
    <xf numFmtId="165" fontId="0" fillId="2" borderId="4" xfId="0" applyNumberFormat="1" applyFill="1" applyBorder="1"/>
    <xf numFmtId="165" fontId="0" fillId="2" borderId="2" xfId="0" applyNumberFormat="1" applyFill="1" applyBorder="1"/>
    <xf numFmtId="165" fontId="0" fillId="2" borderId="3" xfId="0" applyNumberFormat="1" applyFill="1" applyBorder="1"/>
    <xf numFmtId="0" fontId="6" fillId="0" borderId="0" xfId="0" applyFont="1" applyAlignment="1">
      <alignment horizontal="left" vertical="center"/>
    </xf>
    <xf numFmtId="0" fontId="0" fillId="3" borderId="0" xfId="0" applyFill="1"/>
    <xf numFmtId="0" fontId="7" fillId="3" borderId="0" xfId="0" applyFont="1" applyFill="1"/>
    <xf numFmtId="0" fontId="3" fillId="2" borderId="0" xfId="0" applyFont="1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16</xdr:col>
      <xdr:colOff>619125</xdr:colOff>
      <xdr:row>7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2C755A-3D11-407E-BE1B-D943BEA9C26C}"/>
            </a:ext>
          </a:extLst>
        </xdr:cNvPr>
        <xdr:cNvSpPr txBox="1"/>
      </xdr:nvSpPr>
      <xdr:spPr>
        <a:xfrm>
          <a:off x="609600" y="838200"/>
          <a:ext cx="9763125" cy="619126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latin typeface="+mn-lt"/>
            </a:rPr>
            <a:t>The following tables illustrate indicative income levels that could be expected by a typical pharmacy in £pounds</a:t>
          </a:r>
          <a:r>
            <a:rPr lang="en-GB" sz="1100" baseline="0">
              <a:latin typeface="+mn-lt"/>
            </a:rPr>
            <a:t> for essential services provided under the Community Pharmacy Contractual Framework. These figures are based on the funding settlement for 2020/21</a:t>
          </a:r>
          <a:r>
            <a:rPr lang="en-GB" sz="1100">
              <a:latin typeface="+mn-lt"/>
            </a:rPr>
            <a:t>.</a:t>
          </a:r>
        </a:p>
      </xdr:txBody>
    </xdr:sp>
    <xdr:clientData/>
  </xdr:twoCellAnchor>
  <xdr:twoCellAnchor editAs="oneCell">
    <xdr:from>
      <xdr:col>13</xdr:col>
      <xdr:colOff>0</xdr:colOff>
      <xdr:row>34</xdr:row>
      <xdr:rowOff>0</xdr:rowOff>
    </xdr:from>
    <xdr:to>
      <xdr:col>14</xdr:col>
      <xdr:colOff>514985</xdr:colOff>
      <xdr:row>38</xdr:row>
      <xdr:rowOff>48260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68291B-0B4B-4903-A721-9B34F8836B4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7" t="5808" r="5226" b="4100"/>
        <a:stretch/>
      </xdr:blipFill>
      <xdr:spPr bwMode="auto">
        <a:xfrm>
          <a:off x="7924800" y="6553200"/>
          <a:ext cx="1124585" cy="8102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16</xdr:col>
      <xdr:colOff>340995</xdr:colOff>
      <xdr:row>37</xdr:row>
      <xdr:rowOff>186690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2632CD-9197-4F3A-BD6A-4236C1F382B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1" t="4620" r="5894" b="11646"/>
        <a:stretch/>
      </xdr:blipFill>
      <xdr:spPr bwMode="auto">
        <a:xfrm>
          <a:off x="9144000" y="6553200"/>
          <a:ext cx="950595" cy="7581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EC908-A1BD-4F8D-B10F-C89E589569B6}">
  <sheetPr>
    <tabColor theme="9" tint="0.79998168889431442"/>
  </sheetPr>
  <dimension ref="B3:Q36"/>
  <sheetViews>
    <sheetView tabSelected="1" workbookViewId="0">
      <selection activeCell="S33" sqref="S33"/>
    </sheetView>
  </sheetViews>
  <sheetFormatPr defaultRowHeight="15" x14ac:dyDescent="0.25"/>
  <cols>
    <col min="1" max="16" width="9.140625" style="2"/>
    <col min="17" max="17" width="9.5703125" style="2" customWidth="1"/>
    <col min="18" max="16384" width="9.140625" style="2"/>
  </cols>
  <sheetData>
    <row r="3" spans="2:17" ht="21" x14ac:dyDescent="0.25">
      <c r="B3" s="20" t="s">
        <v>15</v>
      </c>
    </row>
    <row r="9" spans="2:17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 x14ac:dyDescent="0.25">
      <c r="B10" s="21"/>
      <c r="C10" s="22" t="s">
        <v>16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2:17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2:17" x14ac:dyDescent="0.25">
      <c r="B12" s="21"/>
      <c r="C12" s="21" t="s">
        <v>17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2:17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2:17" x14ac:dyDescent="0.25">
      <c r="B14" s="21"/>
      <c r="C14" s="21" t="s">
        <v>18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2:17" x14ac:dyDescent="0.25">
      <c r="B15" s="21"/>
      <c r="C15" s="21" t="s">
        <v>19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 x14ac:dyDescent="0.2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2:17" ht="15" customHeight="1" x14ac:dyDescent="0.25">
      <c r="B17" s="21"/>
      <c r="C17" s="21" t="s">
        <v>20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2:17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2:17" x14ac:dyDescent="0.25">
      <c r="B19" s="21"/>
      <c r="C19" s="21" t="s">
        <v>23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2:17" x14ac:dyDescent="0.25">
      <c r="B20" s="21"/>
      <c r="C20" s="21" t="s">
        <v>24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2:17" x14ac:dyDescent="0.25">
      <c r="B21" s="21"/>
      <c r="C21" s="21" t="s">
        <v>22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2:17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2:17" x14ac:dyDescent="0.25">
      <c r="B23" s="21"/>
      <c r="C23" s="21" t="s">
        <v>25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2:17" x14ac:dyDescent="0.25">
      <c r="B24" s="21"/>
      <c r="C24" s="21" t="s">
        <v>26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2:17" x14ac:dyDescent="0.25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2:17" x14ac:dyDescent="0.25">
      <c r="B26" s="21"/>
      <c r="C26" s="21" t="s">
        <v>27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2:17" x14ac:dyDescent="0.25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2:17" x14ac:dyDescent="0.25">
      <c r="B28" s="21"/>
      <c r="C28" s="21" t="s">
        <v>29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2:17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2:17" x14ac:dyDescent="0.25">
      <c r="B30" s="21"/>
      <c r="C30" s="21" t="s">
        <v>28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2:17" x14ac:dyDescent="0.2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2:17" x14ac:dyDescent="0.25">
      <c r="B32" s="21"/>
      <c r="C32" s="21" t="s">
        <v>30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  <row r="33" spans="2:17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  <row r="36" spans="2:17" x14ac:dyDescent="0.25">
      <c r="B36" s="2" t="s">
        <v>21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3F8B0-E89A-4675-B202-BD2EC87B8CF5}">
  <sheetPr>
    <tabColor theme="4" tint="0.79998168889431442"/>
  </sheetPr>
  <dimension ref="A1:O41"/>
  <sheetViews>
    <sheetView workbookViewId="0">
      <selection activeCell="P41" sqref="P41"/>
    </sheetView>
  </sheetViews>
  <sheetFormatPr defaultRowHeight="15" x14ac:dyDescent="0.25"/>
  <cols>
    <col min="1" max="1" width="10.7109375" style="2" customWidth="1"/>
    <col min="2" max="4" width="13.7109375" style="2" customWidth="1"/>
    <col min="5" max="5" width="11.140625" style="2" customWidth="1"/>
    <col min="6" max="6" width="12.85546875" style="2" customWidth="1"/>
    <col min="7" max="7" width="9.140625" style="2"/>
    <col min="8" max="8" width="18.28515625" style="2" customWidth="1"/>
    <col min="9" max="9" width="11.5703125" style="2" customWidth="1"/>
    <col min="10" max="12" width="13.7109375" style="2" customWidth="1"/>
    <col min="13" max="13" width="11.7109375" style="2" customWidth="1"/>
    <col min="14" max="14" width="12.5703125" style="2" customWidth="1"/>
    <col min="15" max="16384" width="9.140625" style="2"/>
  </cols>
  <sheetData>
    <row r="1" spans="1:13" ht="23.25" x14ac:dyDescent="0.35">
      <c r="A1" s="1" t="s">
        <v>2</v>
      </c>
      <c r="I1" s="1" t="s">
        <v>3</v>
      </c>
    </row>
    <row r="2" spans="1:13" ht="29.25" customHeight="1" thickBot="1" x14ac:dyDescent="0.3">
      <c r="A2" s="23" t="s">
        <v>0</v>
      </c>
      <c r="B2" s="23"/>
      <c r="C2" s="23"/>
      <c r="D2" s="23"/>
      <c r="E2" s="23"/>
      <c r="I2" s="23" t="s">
        <v>1</v>
      </c>
      <c r="J2" s="23"/>
      <c r="K2" s="23"/>
      <c r="L2" s="23"/>
      <c r="M2" s="23"/>
    </row>
    <row r="3" spans="1:13" ht="52.5" thickBot="1" x14ac:dyDescent="0.3">
      <c r="A3" s="3" t="s">
        <v>4</v>
      </c>
      <c r="B3" s="3" t="s">
        <v>5</v>
      </c>
      <c r="C3" s="3" t="s">
        <v>6</v>
      </c>
      <c r="D3" s="4" t="s">
        <v>7</v>
      </c>
      <c r="E3" s="4" t="s">
        <v>8</v>
      </c>
      <c r="I3" s="5" t="s">
        <v>4</v>
      </c>
      <c r="J3" s="3" t="s">
        <v>5</v>
      </c>
      <c r="K3" s="3" t="s">
        <v>6</v>
      </c>
      <c r="L3" s="4" t="s">
        <v>7</v>
      </c>
      <c r="M3" s="4" t="s">
        <v>8</v>
      </c>
    </row>
    <row r="4" spans="1:13" x14ac:dyDescent="0.25">
      <c r="A4" s="6">
        <v>100</v>
      </c>
      <c r="B4" s="7">
        <f>F25</f>
        <v>136.65583173996177</v>
      </c>
      <c r="C4" s="7">
        <f>800/1046*A4</f>
        <v>76.48183556405354</v>
      </c>
      <c r="D4" s="12">
        <f>B4+C4</f>
        <v>213.13766730401531</v>
      </c>
      <c r="E4" s="13">
        <f>D4/A4</f>
        <v>2.1313766730401529</v>
      </c>
      <c r="I4" s="6">
        <v>100</v>
      </c>
      <c r="J4" s="7">
        <f>N25</f>
        <v>136.65583173996177</v>
      </c>
      <c r="K4" s="7">
        <f>800/1046*I4</f>
        <v>76.48183556405354</v>
      </c>
      <c r="L4" s="12">
        <f>J4+K4</f>
        <v>213.13766730401531</v>
      </c>
      <c r="M4" s="13">
        <f>L4/I4</f>
        <v>2.1313766730401529</v>
      </c>
    </row>
    <row r="5" spans="1:13" x14ac:dyDescent="0.25">
      <c r="A5" s="6">
        <v>1000</v>
      </c>
      <c r="B5" s="7">
        <f t="shared" ref="B5:B20" si="0">F26</f>
        <v>1466.5583173996176</v>
      </c>
      <c r="C5" s="7">
        <f t="shared" ref="C5:C20" si="1">800/1046*A5</f>
        <v>764.8183556405354</v>
      </c>
      <c r="D5" s="8">
        <f t="shared" ref="D5:D20" si="2">B5+C5</f>
        <v>2231.376673040153</v>
      </c>
      <c r="E5" s="9">
        <f t="shared" ref="E5:E20" si="3">D5/A5</f>
        <v>2.231376673040153</v>
      </c>
      <c r="I5" s="6">
        <v>1000</v>
      </c>
      <c r="J5" s="7">
        <f t="shared" ref="J5:J20" si="4">N26</f>
        <v>1466.5583173996176</v>
      </c>
      <c r="K5" s="7">
        <f t="shared" ref="K5:K20" si="5">800/1046*I5</f>
        <v>764.8183556405354</v>
      </c>
      <c r="L5" s="8">
        <f t="shared" ref="L5:L20" si="6">J5+K5</f>
        <v>2231.376673040153</v>
      </c>
      <c r="M5" s="9">
        <f t="shared" ref="M5:M20" si="7">L5/I5</f>
        <v>2.231376673040153</v>
      </c>
    </row>
    <row r="6" spans="1:13" x14ac:dyDescent="0.25">
      <c r="A6" s="6">
        <v>2000</v>
      </c>
      <c r="B6" s="7">
        <f t="shared" si="0"/>
        <v>2833.1166347992353</v>
      </c>
      <c r="C6" s="7">
        <f t="shared" si="1"/>
        <v>1529.6367112810708</v>
      </c>
      <c r="D6" s="8">
        <f t="shared" si="2"/>
        <v>4362.7533460803061</v>
      </c>
      <c r="E6" s="9">
        <f t="shared" si="3"/>
        <v>2.1813766730401531</v>
      </c>
      <c r="I6" s="6">
        <v>2000</v>
      </c>
      <c r="J6" s="7">
        <f t="shared" si="4"/>
        <v>2833.1166347992353</v>
      </c>
      <c r="K6" s="7">
        <f t="shared" si="5"/>
        <v>1529.6367112810708</v>
      </c>
      <c r="L6" s="8">
        <f t="shared" si="6"/>
        <v>4362.7533460803061</v>
      </c>
      <c r="M6" s="9">
        <f t="shared" si="7"/>
        <v>2.1813766730401531</v>
      </c>
    </row>
    <row r="7" spans="1:13" x14ac:dyDescent="0.25">
      <c r="A7" s="6">
        <v>2501</v>
      </c>
      <c r="B7" s="7">
        <f t="shared" si="0"/>
        <v>4876.7623518164437</v>
      </c>
      <c r="C7" s="7">
        <f t="shared" si="1"/>
        <v>1912.8107074569789</v>
      </c>
      <c r="D7" s="8">
        <f t="shared" si="2"/>
        <v>6789.5730592734226</v>
      </c>
      <c r="E7" s="9">
        <f t="shared" si="3"/>
        <v>2.7147433263788177</v>
      </c>
      <c r="I7" s="6">
        <v>2501</v>
      </c>
      <c r="J7" s="7">
        <f t="shared" si="4"/>
        <v>4682.7623518164437</v>
      </c>
      <c r="K7" s="7">
        <f t="shared" si="5"/>
        <v>1912.8107074569789</v>
      </c>
      <c r="L7" s="8">
        <f t="shared" si="6"/>
        <v>6595.5730592734226</v>
      </c>
      <c r="M7" s="9">
        <f t="shared" si="7"/>
        <v>2.6371743539677821</v>
      </c>
    </row>
    <row r="8" spans="1:13" x14ac:dyDescent="0.25">
      <c r="A8" s="6">
        <v>2830</v>
      </c>
      <c r="B8" s="7">
        <f t="shared" si="0"/>
        <v>5337.3600382409177</v>
      </c>
      <c r="C8" s="7">
        <f t="shared" si="1"/>
        <v>2164.435946462715</v>
      </c>
      <c r="D8" s="8">
        <f t="shared" si="2"/>
        <v>7501.7959847036327</v>
      </c>
      <c r="E8" s="9">
        <f t="shared" si="3"/>
        <v>2.650811302015418</v>
      </c>
      <c r="I8" s="6">
        <v>2830</v>
      </c>
      <c r="J8" s="7">
        <f t="shared" si="4"/>
        <v>5136.3600382409177</v>
      </c>
      <c r="K8" s="7">
        <f t="shared" si="5"/>
        <v>2164.435946462715</v>
      </c>
      <c r="L8" s="8">
        <f t="shared" si="6"/>
        <v>7300.7959847036327</v>
      </c>
      <c r="M8" s="9">
        <f t="shared" si="7"/>
        <v>2.5797865670330857</v>
      </c>
    </row>
    <row r="9" spans="1:13" x14ac:dyDescent="0.25">
      <c r="A9" s="6">
        <v>3000</v>
      </c>
      <c r="B9" s="7">
        <f t="shared" si="0"/>
        <v>5569.6749521988531</v>
      </c>
      <c r="C9" s="7">
        <f t="shared" si="1"/>
        <v>2294.455066921606</v>
      </c>
      <c r="D9" s="8">
        <f t="shared" si="2"/>
        <v>7864.1300191204591</v>
      </c>
      <c r="E9" s="9">
        <f t="shared" si="3"/>
        <v>2.6213766730401531</v>
      </c>
      <c r="I9" s="6">
        <v>3000</v>
      </c>
      <c r="J9" s="7">
        <f t="shared" si="4"/>
        <v>5368.6749521988531</v>
      </c>
      <c r="K9" s="7">
        <f t="shared" si="5"/>
        <v>2294.455066921606</v>
      </c>
      <c r="L9" s="8">
        <f t="shared" si="6"/>
        <v>7663.1300191204591</v>
      </c>
      <c r="M9" s="9">
        <f t="shared" si="7"/>
        <v>2.5543766730401529</v>
      </c>
    </row>
    <row r="10" spans="1:13" x14ac:dyDescent="0.25">
      <c r="A10" s="6">
        <v>3150</v>
      </c>
      <c r="B10" s="7">
        <f t="shared" si="0"/>
        <v>5786.6586998087951</v>
      </c>
      <c r="C10" s="7">
        <f t="shared" si="1"/>
        <v>2409.1778202676865</v>
      </c>
      <c r="D10" s="8">
        <f t="shared" si="2"/>
        <v>8195.836520076482</v>
      </c>
      <c r="E10" s="9">
        <f t="shared" si="3"/>
        <v>2.6018528635163434</v>
      </c>
      <c r="I10" s="6">
        <v>3150</v>
      </c>
      <c r="J10" s="7">
        <f t="shared" si="4"/>
        <v>5577.6586998087951</v>
      </c>
      <c r="K10" s="7">
        <f t="shared" si="5"/>
        <v>2409.1778202676865</v>
      </c>
      <c r="L10" s="8">
        <f t="shared" si="6"/>
        <v>7986.836520076482</v>
      </c>
      <c r="M10" s="9">
        <f t="shared" si="7"/>
        <v>2.535503657167137</v>
      </c>
    </row>
    <row r="11" spans="1:13" x14ac:dyDescent="0.25">
      <c r="A11" s="6">
        <v>4000</v>
      </c>
      <c r="B11" s="7">
        <f t="shared" si="0"/>
        <v>6948.2332695984705</v>
      </c>
      <c r="C11" s="7">
        <f t="shared" si="1"/>
        <v>3059.2734225621416</v>
      </c>
      <c r="D11" s="8">
        <f t="shared" si="2"/>
        <v>10007.506692160612</v>
      </c>
      <c r="E11" s="9">
        <f t="shared" si="3"/>
        <v>2.5018766730401532</v>
      </c>
      <c r="I11" s="6">
        <v>4000</v>
      </c>
      <c r="J11" s="7">
        <f t="shared" si="4"/>
        <v>6739.2332695984705</v>
      </c>
      <c r="K11" s="7">
        <f t="shared" si="5"/>
        <v>3059.2734225621416</v>
      </c>
      <c r="L11" s="8">
        <f t="shared" si="6"/>
        <v>9798.5066921606121</v>
      </c>
      <c r="M11" s="9">
        <f t="shared" si="7"/>
        <v>2.4496266730401532</v>
      </c>
    </row>
    <row r="12" spans="1:13" x14ac:dyDescent="0.25">
      <c r="A12" s="6">
        <v>5001</v>
      </c>
      <c r="B12" s="7">
        <f t="shared" si="0"/>
        <v>8623.1581453154868</v>
      </c>
      <c r="C12" s="7">
        <f t="shared" si="1"/>
        <v>3824.8565965583175</v>
      </c>
      <c r="D12" s="8">
        <f t="shared" si="2"/>
        <v>12448.014741873805</v>
      </c>
      <c r="E12" s="9">
        <f t="shared" si="3"/>
        <v>2.489105127349291</v>
      </c>
      <c r="I12" s="6">
        <v>5001</v>
      </c>
      <c r="J12" s="7">
        <f t="shared" si="4"/>
        <v>8414.1581453154868</v>
      </c>
      <c r="K12" s="7">
        <f t="shared" si="5"/>
        <v>3824.8565965583175</v>
      </c>
      <c r="L12" s="8">
        <f t="shared" si="6"/>
        <v>12239.014741873805</v>
      </c>
      <c r="M12" s="9">
        <f t="shared" si="7"/>
        <v>2.4473134856776255</v>
      </c>
    </row>
    <row r="13" spans="1:13" x14ac:dyDescent="0.25">
      <c r="A13" s="6">
        <v>6000</v>
      </c>
      <c r="B13" s="7">
        <f t="shared" si="0"/>
        <v>9988.3499043977063</v>
      </c>
      <c r="C13" s="7">
        <f t="shared" si="1"/>
        <v>4588.910133843212</v>
      </c>
      <c r="D13" s="8">
        <f t="shared" si="2"/>
        <v>14577.260038240918</v>
      </c>
      <c r="E13" s="9">
        <f t="shared" si="3"/>
        <v>2.4295433397068198</v>
      </c>
      <c r="I13" s="6">
        <v>6000</v>
      </c>
      <c r="J13" s="7">
        <f t="shared" si="4"/>
        <v>9779.3499043977063</v>
      </c>
      <c r="K13" s="7">
        <f t="shared" si="5"/>
        <v>4588.910133843212</v>
      </c>
      <c r="L13" s="8">
        <f t="shared" si="6"/>
        <v>14368.260038240918</v>
      </c>
      <c r="M13" s="9">
        <f t="shared" si="7"/>
        <v>2.3947100063734865</v>
      </c>
    </row>
    <row r="14" spans="1:13" x14ac:dyDescent="0.25">
      <c r="A14" s="6">
        <v>7000</v>
      </c>
      <c r="B14" s="7">
        <f t="shared" si="0"/>
        <v>11354.908221797323</v>
      </c>
      <c r="C14" s="7">
        <f t="shared" si="1"/>
        <v>5353.7284894837476</v>
      </c>
      <c r="D14" s="8">
        <f t="shared" si="2"/>
        <v>16708.636711281069</v>
      </c>
      <c r="E14" s="9">
        <f t="shared" si="3"/>
        <v>2.3869481016115812</v>
      </c>
      <c r="I14" s="6">
        <v>7000</v>
      </c>
      <c r="J14" s="7">
        <f t="shared" si="4"/>
        <v>11145.908221797323</v>
      </c>
      <c r="K14" s="7">
        <f t="shared" si="5"/>
        <v>5353.7284894837476</v>
      </c>
      <c r="L14" s="8">
        <f t="shared" si="6"/>
        <v>16499.636711281069</v>
      </c>
      <c r="M14" s="9">
        <f t="shared" si="7"/>
        <v>2.3570909587544384</v>
      </c>
    </row>
    <row r="15" spans="1:13" x14ac:dyDescent="0.25">
      <c r="A15" s="6">
        <v>8000</v>
      </c>
      <c r="B15" s="7">
        <f t="shared" si="0"/>
        <v>12721.466539196941</v>
      </c>
      <c r="C15" s="7">
        <f t="shared" si="1"/>
        <v>6118.5468451242832</v>
      </c>
      <c r="D15" s="8">
        <f t="shared" si="2"/>
        <v>18840.013384321224</v>
      </c>
      <c r="E15" s="9">
        <f t="shared" si="3"/>
        <v>2.3550016730401531</v>
      </c>
      <c r="I15" s="6">
        <v>8000</v>
      </c>
      <c r="J15" s="7">
        <f t="shared" si="4"/>
        <v>12512.466539196941</v>
      </c>
      <c r="K15" s="7">
        <f t="shared" si="5"/>
        <v>6118.5468451242832</v>
      </c>
      <c r="L15" s="8">
        <f t="shared" si="6"/>
        <v>18631.013384321224</v>
      </c>
      <c r="M15" s="9">
        <f t="shared" si="7"/>
        <v>2.3288766730401531</v>
      </c>
    </row>
    <row r="16" spans="1:13" x14ac:dyDescent="0.25">
      <c r="A16" s="6">
        <v>9000</v>
      </c>
      <c r="B16" s="7">
        <f t="shared" si="0"/>
        <v>14088.024856596558</v>
      </c>
      <c r="C16" s="7">
        <f t="shared" si="1"/>
        <v>6883.3652007648179</v>
      </c>
      <c r="D16" s="8">
        <f t="shared" si="2"/>
        <v>20971.390057361376</v>
      </c>
      <c r="E16" s="9">
        <f t="shared" si="3"/>
        <v>2.3301544508179308</v>
      </c>
      <c r="I16" s="6">
        <v>9000</v>
      </c>
      <c r="J16" s="7">
        <f t="shared" si="4"/>
        <v>13879.024856596558</v>
      </c>
      <c r="K16" s="7">
        <f t="shared" si="5"/>
        <v>6883.3652007648179</v>
      </c>
      <c r="L16" s="8">
        <f t="shared" si="6"/>
        <v>20762.390057361376</v>
      </c>
      <c r="M16" s="9">
        <f t="shared" si="7"/>
        <v>2.3069322285957083</v>
      </c>
    </row>
    <row r="17" spans="1:15" x14ac:dyDescent="0.25">
      <c r="A17" s="6">
        <v>10000</v>
      </c>
      <c r="B17" s="7">
        <f t="shared" si="0"/>
        <v>15454.583173996176</v>
      </c>
      <c r="C17" s="7">
        <f t="shared" si="1"/>
        <v>7648.1835564053536</v>
      </c>
      <c r="D17" s="8">
        <f t="shared" si="2"/>
        <v>23102.76673040153</v>
      </c>
      <c r="E17" s="9">
        <f t="shared" si="3"/>
        <v>2.3102766730401529</v>
      </c>
      <c r="I17" s="6">
        <v>10000</v>
      </c>
      <c r="J17" s="7">
        <f t="shared" si="4"/>
        <v>15245.583173996176</v>
      </c>
      <c r="K17" s="7">
        <f t="shared" si="5"/>
        <v>7648.1835564053536</v>
      </c>
      <c r="L17" s="8">
        <f t="shared" si="6"/>
        <v>22893.76673040153</v>
      </c>
      <c r="M17" s="9">
        <f t="shared" si="7"/>
        <v>2.2893766730401532</v>
      </c>
    </row>
    <row r="18" spans="1:15" x14ac:dyDescent="0.25">
      <c r="A18" s="6">
        <v>12001</v>
      </c>
      <c r="B18" s="7">
        <f t="shared" si="0"/>
        <v>18312.06636711281</v>
      </c>
      <c r="C18" s="7">
        <f t="shared" si="1"/>
        <v>9178.5850860420651</v>
      </c>
      <c r="D18" s="8">
        <f t="shared" si="2"/>
        <v>27490.651453154875</v>
      </c>
      <c r="E18" s="9">
        <f t="shared" si="3"/>
        <v>2.2906967297020979</v>
      </c>
      <c r="I18" s="6">
        <v>12001</v>
      </c>
      <c r="J18" s="7">
        <f t="shared" si="4"/>
        <v>18103.06636711281</v>
      </c>
      <c r="K18" s="7">
        <f t="shared" si="5"/>
        <v>9178.5850860420651</v>
      </c>
      <c r="L18" s="8">
        <f t="shared" si="6"/>
        <v>27281.651453154875</v>
      </c>
      <c r="M18" s="9">
        <f t="shared" si="7"/>
        <v>2.2732815143033811</v>
      </c>
    </row>
    <row r="19" spans="1:15" x14ac:dyDescent="0.25">
      <c r="A19" s="6">
        <v>15000</v>
      </c>
      <c r="B19" s="7">
        <f t="shared" si="0"/>
        <v>22410.374760994266</v>
      </c>
      <c r="C19" s="7">
        <f t="shared" si="1"/>
        <v>11472.27533460803</v>
      </c>
      <c r="D19" s="8">
        <f t="shared" si="2"/>
        <v>33882.650095602294</v>
      </c>
      <c r="E19" s="9">
        <f t="shared" si="3"/>
        <v>2.2588433397068197</v>
      </c>
      <c r="I19" s="6">
        <v>15000</v>
      </c>
      <c r="J19" s="7">
        <f t="shared" si="4"/>
        <v>22201.374760994266</v>
      </c>
      <c r="K19" s="7">
        <f t="shared" si="5"/>
        <v>11472.27533460803</v>
      </c>
      <c r="L19" s="8">
        <f t="shared" si="6"/>
        <v>33673.650095602294</v>
      </c>
      <c r="M19" s="9">
        <f t="shared" si="7"/>
        <v>2.2449100063734861</v>
      </c>
    </row>
    <row r="20" spans="1:15" ht="15.75" thickBot="1" x14ac:dyDescent="0.3">
      <c r="A20" s="6">
        <v>20000</v>
      </c>
      <c r="B20" s="7">
        <f t="shared" si="0"/>
        <v>29305.166347992352</v>
      </c>
      <c r="C20" s="7">
        <f t="shared" si="1"/>
        <v>15296.367112810707</v>
      </c>
      <c r="D20" s="10">
        <f t="shared" si="2"/>
        <v>44601.533460803061</v>
      </c>
      <c r="E20" s="11">
        <f t="shared" si="3"/>
        <v>2.2300766730401529</v>
      </c>
      <c r="I20" s="6">
        <v>20000</v>
      </c>
      <c r="J20" s="7">
        <f t="shared" si="4"/>
        <v>29096.166347992352</v>
      </c>
      <c r="K20" s="7">
        <f t="shared" si="5"/>
        <v>15296.367112810707</v>
      </c>
      <c r="L20" s="10">
        <f t="shared" si="6"/>
        <v>44392.533460803061</v>
      </c>
      <c r="M20" s="11">
        <f t="shared" si="7"/>
        <v>2.2196266730401528</v>
      </c>
    </row>
    <row r="23" spans="1:15" ht="27.75" customHeight="1" thickBot="1" x14ac:dyDescent="0.3">
      <c r="A23" s="23" t="s">
        <v>12</v>
      </c>
      <c r="B23" s="23"/>
      <c r="C23" s="23"/>
      <c r="D23" s="23"/>
      <c r="E23" s="23"/>
      <c r="F23" s="23"/>
      <c r="I23" s="23" t="s">
        <v>14</v>
      </c>
      <c r="J23" s="23"/>
      <c r="K23" s="23"/>
      <c r="L23" s="23"/>
      <c r="M23" s="23"/>
      <c r="N23" s="23"/>
    </row>
    <row r="24" spans="1:15" ht="52.5" customHeight="1" thickBot="1" x14ac:dyDescent="0.3">
      <c r="A24" s="3" t="s">
        <v>4</v>
      </c>
      <c r="B24" s="3" t="s">
        <v>9</v>
      </c>
      <c r="C24" s="3" t="s">
        <v>10</v>
      </c>
      <c r="D24" s="3" t="s">
        <v>11</v>
      </c>
      <c r="E24" s="3" t="s">
        <v>13</v>
      </c>
      <c r="F24" s="4" t="s">
        <v>5</v>
      </c>
      <c r="G24" s="4" t="s">
        <v>8</v>
      </c>
      <c r="I24" s="3" t="s">
        <v>4</v>
      </c>
      <c r="J24" s="3" t="s">
        <v>9</v>
      </c>
      <c r="K24" s="3" t="s">
        <v>10</v>
      </c>
      <c r="L24" s="3" t="s">
        <v>11</v>
      </c>
      <c r="M24" s="3" t="s">
        <v>13</v>
      </c>
      <c r="N24" s="4" t="s">
        <v>5</v>
      </c>
      <c r="O24" s="4" t="s">
        <v>8</v>
      </c>
    </row>
    <row r="25" spans="1:15" x14ac:dyDescent="0.25">
      <c r="A25" s="6">
        <v>100</v>
      </c>
      <c r="B25" s="7">
        <f>A25*1.27</f>
        <v>127</v>
      </c>
      <c r="C25" s="7">
        <v>0</v>
      </c>
      <c r="D25" s="7">
        <f>101/1046*A25</f>
        <v>9.6558317399617586</v>
      </c>
      <c r="E25" s="7">
        <v>0</v>
      </c>
      <c r="F25" s="14">
        <f>SUM(B25:E25)</f>
        <v>136.65583173996177</v>
      </c>
      <c r="G25" s="17">
        <f>F25/A25</f>
        <v>1.3665583173996176</v>
      </c>
      <c r="I25" s="6">
        <v>100</v>
      </c>
      <c r="J25" s="7">
        <f>I25*1.27</f>
        <v>127</v>
      </c>
      <c r="K25" s="7">
        <v>0</v>
      </c>
      <c r="L25" s="7">
        <f>101/1046*I25</f>
        <v>9.6558317399617586</v>
      </c>
      <c r="M25" s="7">
        <v>0</v>
      </c>
      <c r="N25" s="14">
        <f>SUM(J25:M25)</f>
        <v>136.65583173996177</v>
      </c>
      <c r="O25" s="17">
        <f>N25/I25</f>
        <v>1.3665583173996176</v>
      </c>
    </row>
    <row r="26" spans="1:15" x14ac:dyDescent="0.25">
      <c r="A26" s="6">
        <v>1000</v>
      </c>
      <c r="B26" s="7">
        <f t="shared" ref="B26:B41" si="8">A26*1.27</f>
        <v>1270</v>
      </c>
      <c r="C26" s="7">
        <v>0</v>
      </c>
      <c r="D26" s="7">
        <f t="shared" ref="D26:D41" si="9">101/1046*A26</f>
        <v>96.558317399617593</v>
      </c>
      <c r="E26" s="7">
        <v>100</v>
      </c>
      <c r="F26" s="15">
        <f t="shared" ref="F26:F41" si="10">SUM(B26:E26)</f>
        <v>1466.5583173996176</v>
      </c>
      <c r="G26" s="18">
        <f t="shared" ref="G26:G41" si="11">F26/A26</f>
        <v>1.4665583173996177</v>
      </c>
      <c r="I26" s="6">
        <v>1000</v>
      </c>
      <c r="J26" s="7">
        <f t="shared" ref="J26:J41" si="12">I26*1.27</f>
        <v>1270</v>
      </c>
      <c r="K26" s="7">
        <v>0</v>
      </c>
      <c r="L26" s="7">
        <f t="shared" ref="L26:L41" si="13">101/1046*I26</f>
        <v>96.558317399617593</v>
      </c>
      <c r="M26" s="7">
        <v>100</v>
      </c>
      <c r="N26" s="15">
        <f t="shared" ref="N26:N41" si="14">SUM(J26:M26)</f>
        <v>1466.5583173996176</v>
      </c>
      <c r="O26" s="18">
        <f t="shared" ref="O26:O41" si="15">N26/I26</f>
        <v>1.4665583173996177</v>
      </c>
    </row>
    <row r="27" spans="1:15" x14ac:dyDescent="0.25">
      <c r="A27" s="6">
        <v>2000</v>
      </c>
      <c r="B27" s="7">
        <f t="shared" si="8"/>
        <v>2540</v>
      </c>
      <c r="C27" s="7">
        <v>0</v>
      </c>
      <c r="D27" s="7">
        <f t="shared" si="9"/>
        <v>193.11663479923519</v>
      </c>
      <c r="E27" s="7">
        <v>100</v>
      </c>
      <c r="F27" s="15">
        <f t="shared" si="10"/>
        <v>2833.1166347992353</v>
      </c>
      <c r="G27" s="18">
        <f t="shared" si="11"/>
        <v>1.4165583173996177</v>
      </c>
      <c r="I27" s="6">
        <v>2000</v>
      </c>
      <c r="J27" s="7">
        <f t="shared" si="12"/>
        <v>2540</v>
      </c>
      <c r="K27" s="7">
        <v>0</v>
      </c>
      <c r="L27" s="7">
        <f t="shared" si="13"/>
        <v>193.11663479923519</v>
      </c>
      <c r="M27" s="7">
        <v>100</v>
      </c>
      <c r="N27" s="15">
        <f t="shared" si="14"/>
        <v>2833.1166347992353</v>
      </c>
      <c r="O27" s="18">
        <f t="shared" si="15"/>
        <v>1.4165583173996177</v>
      </c>
    </row>
    <row r="28" spans="1:15" x14ac:dyDescent="0.25">
      <c r="A28" s="6">
        <v>2501</v>
      </c>
      <c r="B28" s="7">
        <f t="shared" si="8"/>
        <v>3176.27</v>
      </c>
      <c r="C28" s="7">
        <v>291</v>
      </c>
      <c r="D28" s="7">
        <f t="shared" si="9"/>
        <v>241.4923518164436</v>
      </c>
      <c r="E28" s="7">
        <v>1168</v>
      </c>
      <c r="F28" s="15">
        <f t="shared" si="10"/>
        <v>4876.7623518164437</v>
      </c>
      <c r="G28" s="18">
        <f t="shared" si="11"/>
        <v>1.9499249707382822</v>
      </c>
      <c r="I28" s="6">
        <v>2501</v>
      </c>
      <c r="J28" s="7">
        <f t="shared" si="12"/>
        <v>3176.27</v>
      </c>
      <c r="K28" s="7">
        <v>97</v>
      </c>
      <c r="L28" s="7">
        <f t="shared" si="13"/>
        <v>241.4923518164436</v>
      </c>
      <c r="M28" s="7">
        <v>1168</v>
      </c>
      <c r="N28" s="15">
        <f t="shared" si="14"/>
        <v>4682.7623518164437</v>
      </c>
      <c r="O28" s="18">
        <f t="shared" si="15"/>
        <v>1.8723559983272466</v>
      </c>
    </row>
    <row r="29" spans="1:15" x14ac:dyDescent="0.25">
      <c r="A29" s="6">
        <v>2830</v>
      </c>
      <c r="B29" s="7">
        <f t="shared" si="8"/>
        <v>3594.1</v>
      </c>
      <c r="C29" s="7">
        <v>302</v>
      </c>
      <c r="D29" s="7">
        <f t="shared" si="9"/>
        <v>273.26003824091777</v>
      </c>
      <c r="E29" s="7">
        <v>1168</v>
      </c>
      <c r="F29" s="15">
        <f t="shared" si="10"/>
        <v>5337.3600382409177</v>
      </c>
      <c r="G29" s="18">
        <f t="shared" si="11"/>
        <v>1.8859929463748826</v>
      </c>
      <c r="I29" s="6">
        <v>2830</v>
      </c>
      <c r="J29" s="7">
        <f t="shared" si="12"/>
        <v>3594.1</v>
      </c>
      <c r="K29" s="7">
        <v>101</v>
      </c>
      <c r="L29" s="7">
        <f t="shared" si="13"/>
        <v>273.26003824091777</v>
      </c>
      <c r="M29" s="7">
        <v>1168</v>
      </c>
      <c r="N29" s="15">
        <f t="shared" si="14"/>
        <v>5136.3600382409177</v>
      </c>
      <c r="O29" s="18">
        <f t="shared" si="15"/>
        <v>1.8149682113925505</v>
      </c>
    </row>
    <row r="30" spans="1:15" x14ac:dyDescent="0.25">
      <c r="A30" s="6">
        <v>3000</v>
      </c>
      <c r="B30" s="7">
        <f t="shared" si="8"/>
        <v>3810</v>
      </c>
      <c r="C30" s="7">
        <v>302</v>
      </c>
      <c r="D30" s="7">
        <f t="shared" si="9"/>
        <v>289.67495219885279</v>
      </c>
      <c r="E30" s="7">
        <v>1168</v>
      </c>
      <c r="F30" s="15">
        <f t="shared" si="10"/>
        <v>5569.6749521988531</v>
      </c>
      <c r="G30" s="18">
        <f t="shared" si="11"/>
        <v>1.8565583173996176</v>
      </c>
      <c r="I30" s="6">
        <v>3000</v>
      </c>
      <c r="J30" s="7">
        <f t="shared" si="12"/>
        <v>3810</v>
      </c>
      <c r="K30" s="7">
        <v>101</v>
      </c>
      <c r="L30" s="7">
        <f t="shared" si="13"/>
        <v>289.67495219885279</v>
      </c>
      <c r="M30" s="7">
        <v>1168</v>
      </c>
      <c r="N30" s="15">
        <f t="shared" si="14"/>
        <v>5368.6749521988531</v>
      </c>
      <c r="O30" s="18">
        <f t="shared" si="15"/>
        <v>1.7895583173996177</v>
      </c>
    </row>
    <row r="31" spans="1:15" x14ac:dyDescent="0.25">
      <c r="A31" s="6">
        <v>3150</v>
      </c>
      <c r="B31" s="7">
        <f t="shared" si="8"/>
        <v>4000.5</v>
      </c>
      <c r="C31" s="7">
        <v>314</v>
      </c>
      <c r="D31" s="7">
        <f t="shared" si="9"/>
        <v>304.1586998087954</v>
      </c>
      <c r="E31" s="7">
        <v>1168</v>
      </c>
      <c r="F31" s="15">
        <f t="shared" si="10"/>
        <v>5786.6586998087951</v>
      </c>
      <c r="G31" s="18">
        <f t="shared" si="11"/>
        <v>1.8370345078758079</v>
      </c>
      <c r="I31" s="6">
        <v>3150</v>
      </c>
      <c r="J31" s="7">
        <f t="shared" si="12"/>
        <v>4000.5</v>
      </c>
      <c r="K31" s="7">
        <v>105</v>
      </c>
      <c r="L31" s="7">
        <f t="shared" si="13"/>
        <v>304.1586998087954</v>
      </c>
      <c r="M31" s="7">
        <v>1168</v>
      </c>
      <c r="N31" s="15">
        <f t="shared" si="14"/>
        <v>5577.6586998087951</v>
      </c>
      <c r="O31" s="18">
        <f t="shared" si="15"/>
        <v>1.7706853015266015</v>
      </c>
    </row>
    <row r="32" spans="1:15" x14ac:dyDescent="0.25">
      <c r="A32" s="6">
        <v>4000</v>
      </c>
      <c r="B32" s="7">
        <f t="shared" si="8"/>
        <v>5080</v>
      </c>
      <c r="C32" s="7">
        <v>314</v>
      </c>
      <c r="D32" s="7">
        <f t="shared" si="9"/>
        <v>386.23326959847037</v>
      </c>
      <c r="E32" s="7">
        <v>1168</v>
      </c>
      <c r="F32" s="15">
        <f t="shared" si="10"/>
        <v>6948.2332695984705</v>
      </c>
      <c r="G32" s="18">
        <f t="shared" si="11"/>
        <v>1.7370583173996177</v>
      </c>
      <c r="I32" s="6">
        <v>4000</v>
      </c>
      <c r="J32" s="7">
        <f t="shared" si="12"/>
        <v>5080</v>
      </c>
      <c r="K32" s="7">
        <v>105</v>
      </c>
      <c r="L32" s="7">
        <f t="shared" si="13"/>
        <v>386.23326959847037</v>
      </c>
      <c r="M32" s="7">
        <v>1168</v>
      </c>
      <c r="N32" s="15">
        <f t="shared" si="14"/>
        <v>6739.2332695984705</v>
      </c>
      <c r="O32" s="18">
        <f t="shared" si="15"/>
        <v>1.6848083173996176</v>
      </c>
    </row>
    <row r="33" spans="1:15" x14ac:dyDescent="0.25">
      <c r="A33" s="6">
        <v>5001</v>
      </c>
      <c r="B33" s="7">
        <f t="shared" si="8"/>
        <v>6351.27</v>
      </c>
      <c r="C33" s="7">
        <v>314</v>
      </c>
      <c r="D33" s="7">
        <f t="shared" si="9"/>
        <v>482.88814531548758</v>
      </c>
      <c r="E33" s="7">
        <v>1475</v>
      </c>
      <c r="F33" s="15">
        <f t="shared" si="10"/>
        <v>8623.1581453154868</v>
      </c>
      <c r="G33" s="18">
        <f t="shared" si="11"/>
        <v>1.7242867717087556</v>
      </c>
      <c r="I33" s="6">
        <v>5001</v>
      </c>
      <c r="J33" s="7">
        <f t="shared" si="12"/>
        <v>6351.27</v>
      </c>
      <c r="K33" s="7">
        <v>105</v>
      </c>
      <c r="L33" s="7">
        <f t="shared" si="13"/>
        <v>482.88814531548758</v>
      </c>
      <c r="M33" s="7">
        <v>1475</v>
      </c>
      <c r="N33" s="15">
        <f t="shared" si="14"/>
        <v>8414.1581453154868</v>
      </c>
      <c r="O33" s="18">
        <f t="shared" si="15"/>
        <v>1.6824951300370898</v>
      </c>
    </row>
    <row r="34" spans="1:15" x14ac:dyDescent="0.25">
      <c r="A34" s="6">
        <v>6000</v>
      </c>
      <c r="B34" s="7">
        <f t="shared" si="8"/>
        <v>7620</v>
      </c>
      <c r="C34" s="7">
        <v>314</v>
      </c>
      <c r="D34" s="7">
        <f t="shared" si="9"/>
        <v>579.34990439770559</v>
      </c>
      <c r="E34" s="7">
        <v>1475</v>
      </c>
      <c r="F34" s="15">
        <f t="shared" si="10"/>
        <v>9988.3499043977063</v>
      </c>
      <c r="G34" s="18">
        <f t="shared" si="11"/>
        <v>1.6647249840662843</v>
      </c>
      <c r="I34" s="6">
        <v>6000</v>
      </c>
      <c r="J34" s="7">
        <f t="shared" si="12"/>
        <v>7620</v>
      </c>
      <c r="K34" s="7">
        <v>105</v>
      </c>
      <c r="L34" s="7">
        <f t="shared" si="13"/>
        <v>579.34990439770559</v>
      </c>
      <c r="M34" s="7">
        <v>1475</v>
      </c>
      <c r="N34" s="15">
        <f t="shared" si="14"/>
        <v>9779.3499043977063</v>
      </c>
      <c r="O34" s="18">
        <f t="shared" si="15"/>
        <v>1.6298916507329511</v>
      </c>
    </row>
    <row r="35" spans="1:15" x14ac:dyDescent="0.25">
      <c r="A35" s="6">
        <v>7000</v>
      </c>
      <c r="B35" s="7">
        <f t="shared" si="8"/>
        <v>8890</v>
      </c>
      <c r="C35" s="7">
        <v>314</v>
      </c>
      <c r="D35" s="7">
        <f t="shared" si="9"/>
        <v>675.90822179732311</v>
      </c>
      <c r="E35" s="7">
        <v>1475</v>
      </c>
      <c r="F35" s="15">
        <f t="shared" si="10"/>
        <v>11354.908221797323</v>
      </c>
      <c r="G35" s="18">
        <f t="shared" si="11"/>
        <v>1.6221297459710462</v>
      </c>
      <c r="I35" s="6">
        <v>7000</v>
      </c>
      <c r="J35" s="7">
        <f t="shared" si="12"/>
        <v>8890</v>
      </c>
      <c r="K35" s="7">
        <v>105</v>
      </c>
      <c r="L35" s="7">
        <f t="shared" si="13"/>
        <v>675.90822179732311</v>
      </c>
      <c r="M35" s="7">
        <v>1475</v>
      </c>
      <c r="N35" s="15">
        <f t="shared" si="14"/>
        <v>11145.908221797323</v>
      </c>
      <c r="O35" s="18">
        <f t="shared" si="15"/>
        <v>1.5922726031139032</v>
      </c>
    </row>
    <row r="36" spans="1:15" x14ac:dyDescent="0.25">
      <c r="A36" s="6">
        <v>8000</v>
      </c>
      <c r="B36" s="7">
        <f t="shared" si="8"/>
        <v>10160</v>
      </c>
      <c r="C36" s="7">
        <v>314</v>
      </c>
      <c r="D36" s="7">
        <f t="shared" si="9"/>
        <v>772.46653919694074</v>
      </c>
      <c r="E36" s="7">
        <v>1475</v>
      </c>
      <c r="F36" s="15">
        <f t="shared" si="10"/>
        <v>12721.466539196941</v>
      </c>
      <c r="G36" s="18">
        <f t="shared" si="11"/>
        <v>1.5901833173996176</v>
      </c>
      <c r="I36" s="6">
        <v>8000</v>
      </c>
      <c r="J36" s="7">
        <f t="shared" si="12"/>
        <v>10160</v>
      </c>
      <c r="K36" s="7">
        <v>105</v>
      </c>
      <c r="L36" s="7">
        <f t="shared" si="13"/>
        <v>772.46653919694074</v>
      </c>
      <c r="M36" s="7">
        <v>1475</v>
      </c>
      <c r="N36" s="15">
        <f t="shared" si="14"/>
        <v>12512.466539196941</v>
      </c>
      <c r="O36" s="18">
        <f t="shared" si="15"/>
        <v>1.5640583173996176</v>
      </c>
    </row>
    <row r="37" spans="1:15" x14ac:dyDescent="0.25">
      <c r="A37" s="6">
        <v>9000</v>
      </c>
      <c r="B37" s="7">
        <f t="shared" si="8"/>
        <v>11430</v>
      </c>
      <c r="C37" s="7">
        <v>314</v>
      </c>
      <c r="D37" s="7">
        <f t="shared" si="9"/>
        <v>869.02485659655838</v>
      </c>
      <c r="E37" s="7">
        <v>1475</v>
      </c>
      <c r="F37" s="15">
        <f t="shared" si="10"/>
        <v>14088.024856596558</v>
      </c>
      <c r="G37" s="18">
        <f t="shared" si="11"/>
        <v>1.5653360951773954</v>
      </c>
      <c r="I37" s="6">
        <v>9000</v>
      </c>
      <c r="J37" s="7">
        <f t="shared" si="12"/>
        <v>11430</v>
      </c>
      <c r="K37" s="7">
        <v>105</v>
      </c>
      <c r="L37" s="7">
        <f t="shared" si="13"/>
        <v>869.02485659655838</v>
      </c>
      <c r="M37" s="7">
        <v>1475</v>
      </c>
      <c r="N37" s="15">
        <f t="shared" si="14"/>
        <v>13879.024856596558</v>
      </c>
      <c r="O37" s="18">
        <f t="shared" si="15"/>
        <v>1.5421138729551731</v>
      </c>
    </row>
    <row r="38" spans="1:15" x14ac:dyDescent="0.25">
      <c r="A38" s="6">
        <v>10000</v>
      </c>
      <c r="B38" s="7">
        <f t="shared" si="8"/>
        <v>12700</v>
      </c>
      <c r="C38" s="7">
        <v>314</v>
      </c>
      <c r="D38" s="7">
        <f t="shared" si="9"/>
        <v>965.5831739961759</v>
      </c>
      <c r="E38" s="7">
        <v>1475</v>
      </c>
      <c r="F38" s="15">
        <f t="shared" si="10"/>
        <v>15454.583173996176</v>
      </c>
      <c r="G38" s="18">
        <f t="shared" si="11"/>
        <v>1.5454583173996177</v>
      </c>
      <c r="I38" s="6">
        <v>10000</v>
      </c>
      <c r="J38" s="7">
        <f t="shared" si="12"/>
        <v>12700</v>
      </c>
      <c r="K38" s="7">
        <v>105</v>
      </c>
      <c r="L38" s="7">
        <f t="shared" si="13"/>
        <v>965.5831739961759</v>
      </c>
      <c r="M38" s="7">
        <v>1475</v>
      </c>
      <c r="N38" s="15">
        <f t="shared" si="14"/>
        <v>15245.583173996176</v>
      </c>
      <c r="O38" s="18">
        <f t="shared" si="15"/>
        <v>1.5245583173996176</v>
      </c>
    </row>
    <row r="39" spans="1:15" x14ac:dyDescent="0.25">
      <c r="A39" s="6">
        <v>12001</v>
      </c>
      <c r="B39" s="7">
        <f t="shared" si="8"/>
        <v>15241.27</v>
      </c>
      <c r="C39" s="7">
        <v>314</v>
      </c>
      <c r="D39" s="7">
        <f t="shared" si="9"/>
        <v>1158.7963671128107</v>
      </c>
      <c r="E39" s="7">
        <v>1598</v>
      </c>
      <c r="F39" s="15">
        <f t="shared" si="10"/>
        <v>18312.06636711281</v>
      </c>
      <c r="G39" s="18">
        <f t="shared" si="11"/>
        <v>1.5258783740615622</v>
      </c>
      <c r="I39" s="6">
        <v>12001</v>
      </c>
      <c r="J39" s="7">
        <f t="shared" si="12"/>
        <v>15241.27</v>
      </c>
      <c r="K39" s="7">
        <v>105</v>
      </c>
      <c r="L39" s="7">
        <f t="shared" si="13"/>
        <v>1158.7963671128107</v>
      </c>
      <c r="M39" s="7">
        <v>1598</v>
      </c>
      <c r="N39" s="15">
        <f t="shared" si="14"/>
        <v>18103.06636711281</v>
      </c>
      <c r="O39" s="18">
        <f t="shared" si="15"/>
        <v>1.5084631586628456</v>
      </c>
    </row>
    <row r="40" spans="1:15" x14ac:dyDescent="0.25">
      <c r="A40" s="6">
        <v>15000</v>
      </c>
      <c r="B40" s="7">
        <f t="shared" si="8"/>
        <v>19050</v>
      </c>
      <c r="C40" s="7">
        <v>314</v>
      </c>
      <c r="D40" s="7">
        <f t="shared" si="9"/>
        <v>1448.3747609942639</v>
      </c>
      <c r="E40" s="7">
        <v>1598</v>
      </c>
      <c r="F40" s="15">
        <f t="shared" si="10"/>
        <v>22410.374760994266</v>
      </c>
      <c r="G40" s="18">
        <f t="shared" si="11"/>
        <v>1.4940249840662845</v>
      </c>
      <c r="I40" s="6">
        <v>15000</v>
      </c>
      <c r="J40" s="7">
        <f t="shared" si="12"/>
        <v>19050</v>
      </c>
      <c r="K40" s="7">
        <v>105</v>
      </c>
      <c r="L40" s="7">
        <f t="shared" si="13"/>
        <v>1448.3747609942639</v>
      </c>
      <c r="M40" s="7">
        <v>1598</v>
      </c>
      <c r="N40" s="15">
        <f t="shared" si="14"/>
        <v>22201.374760994266</v>
      </c>
      <c r="O40" s="18">
        <f t="shared" si="15"/>
        <v>1.4800916507329511</v>
      </c>
    </row>
    <row r="41" spans="1:15" ht="15.75" thickBot="1" x14ac:dyDescent="0.3">
      <c r="A41" s="6">
        <v>20000</v>
      </c>
      <c r="B41" s="7">
        <f t="shared" si="8"/>
        <v>25400</v>
      </c>
      <c r="C41" s="7">
        <v>314</v>
      </c>
      <c r="D41" s="7">
        <f t="shared" si="9"/>
        <v>1931.1663479923518</v>
      </c>
      <c r="E41" s="7">
        <v>1660</v>
      </c>
      <c r="F41" s="16">
        <f t="shared" si="10"/>
        <v>29305.166347992352</v>
      </c>
      <c r="G41" s="19">
        <f t="shared" si="11"/>
        <v>1.4652583173996176</v>
      </c>
      <c r="I41" s="6">
        <v>20000</v>
      </c>
      <c r="J41" s="7">
        <f t="shared" si="12"/>
        <v>25400</v>
      </c>
      <c r="K41" s="7">
        <v>105</v>
      </c>
      <c r="L41" s="7">
        <f t="shared" si="13"/>
        <v>1931.1663479923518</v>
      </c>
      <c r="M41" s="7">
        <v>1660</v>
      </c>
      <c r="N41" s="16">
        <f t="shared" si="14"/>
        <v>29096.166347992352</v>
      </c>
      <c r="O41" s="19">
        <f t="shared" si="15"/>
        <v>1.4548083173996176</v>
      </c>
    </row>
  </sheetData>
  <mergeCells count="4">
    <mergeCell ref="A23:F23"/>
    <mergeCell ref="I23:N23"/>
    <mergeCell ref="A2:E2"/>
    <mergeCell ref="I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Indicative Income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Mouse</dc:creator>
  <cp:lastModifiedBy>Mouse</cp:lastModifiedBy>
  <dcterms:created xsi:type="dcterms:W3CDTF">2020-04-01T11:30:32Z</dcterms:created>
  <dcterms:modified xsi:type="dcterms:W3CDTF">2020-04-01T12:46:34Z</dcterms:modified>
</cp:coreProperties>
</file>